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10" windowWidth="9440" windowHeight="8850" activeTab="0"/>
  </bookViews>
  <sheets>
    <sheet name="Certificate of Analysis" sheetId="1" r:id="rId1"/>
    <sheet name="OSD Solutions" sheetId="2" state="veryHidden" r:id="rId2"/>
    <sheet name="Sheet1" sheetId="3" r:id="rId3"/>
  </sheets>
  <definedNames>
    <definedName name="_xlfn.SINGLE" hidden="1">#NAME?</definedName>
    <definedName name="OSDLotMean">'OSD Solutions'!$C$3</definedName>
    <definedName name="OSDLotSD">'OSD Solutions'!$D$3</definedName>
    <definedName name="_xlnm.Print_Area" localSheetId="0">'Certificate of Analysis'!$A$1:$P$48</definedName>
    <definedName name="TSLotMean">'Certificate of Analysis'!$I$31</definedName>
    <definedName name="TSLotSD">'Certificate of Analysis'!$I$32</definedName>
    <definedName name="TSOSDLotMean">'Certificate of Analysis'!$D$31</definedName>
    <definedName name="TSOSDLotSD">'Certificate of Analysis'!$D$32</definedName>
  </definedNames>
  <calcPr fullCalcOnLoad="1"/>
</workbook>
</file>

<file path=xl/comments1.xml><?xml version="1.0" encoding="utf-8"?>
<comments xmlns="http://schemas.openxmlformats.org/spreadsheetml/2006/main">
  <authors>
    <author>jc04622</author>
    <author>TXDPS</author>
    <author>Calderon, Paul</author>
  </authors>
  <commentList>
    <comment ref="D6" authorId="0">
      <text>
        <r>
          <rPr>
            <b/>
            <sz val="8"/>
            <rFont val="Tahoma"/>
            <family val="2"/>
          </rPr>
          <t>Enter the nominal value of the solution made by the Technical supervisor.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Enter the date the solution was prepared.</t>
        </r>
        <r>
          <rPr>
            <sz val="8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2"/>
          </rPr>
          <t>Enter electronic signature of Technical Supervisor who performed the analyses.</t>
        </r>
        <r>
          <rPr>
            <sz val="8"/>
            <rFont val="Tahoma"/>
            <family val="2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2"/>
          </rPr>
          <t>Enter the name of the Technical Supervisor who performed the analyses.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2"/>
          </rPr>
          <t>Enter the worksheet completion date</t>
        </r>
        <r>
          <rPr>
            <sz val="8"/>
            <rFont val="Tahoma"/>
            <family val="2"/>
          </rPr>
          <t xml:space="preserve">
</t>
        </r>
      </text>
    </comment>
    <comment ref="C5" authorId="1">
      <text>
        <r>
          <rPr>
            <b/>
            <sz val="8"/>
            <rFont val="Tahoma"/>
            <family val="2"/>
          </rPr>
          <t>Enter the Lot #.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Enter the electronic signature of the Reviewer.</t>
        </r>
        <r>
          <rPr>
            <sz val="8"/>
            <rFont val="Tahoma"/>
            <family val="2"/>
          </rPr>
          <t xml:space="preserve">
</t>
        </r>
      </text>
    </comment>
    <comment ref="K39" authorId="0">
      <text>
        <r>
          <rPr>
            <b/>
            <sz val="8"/>
            <rFont val="Tahoma"/>
            <family val="2"/>
          </rPr>
          <t>Enter the review completion date</t>
        </r>
        <r>
          <rPr>
            <sz val="8"/>
            <rFont val="Tahoma"/>
            <family val="2"/>
          </rPr>
          <t xml:space="preserve">
</t>
        </r>
      </text>
    </comment>
    <comment ref="B8" authorId="2">
      <text>
        <r>
          <rPr>
            <b/>
            <sz val="8"/>
            <rFont val="Tahoma"/>
            <family val="2"/>
          </rPr>
          <t xml:space="preserve">Enter the Expiration date.
</t>
        </r>
      </text>
    </comment>
    <comment ref="K38" authorId="2">
      <text>
        <r>
          <rPr>
            <b/>
            <sz val="8"/>
            <rFont val="Tahoma"/>
            <family val="2"/>
          </rPr>
          <t>Enter the name of the reviewer.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<sst xmlns="http://schemas.openxmlformats.org/spreadsheetml/2006/main" count="39" uniqueCount="35">
  <si>
    <t>±</t>
  </si>
  <si>
    <t>Std Dev</t>
  </si>
  <si>
    <t>OSD Lot #</t>
  </si>
  <si>
    <t>Mean</t>
  </si>
  <si>
    <t xml:space="preserve">Reference </t>
  </si>
  <si>
    <t>Results</t>
  </si>
  <si>
    <t>Certificate of Analysis</t>
  </si>
  <si>
    <t>NIST Traceable Reference Solution</t>
  </si>
  <si>
    <t>Nominal Value:</t>
  </si>
  <si>
    <t>g/210 L</t>
  </si>
  <si>
    <t>Date Prepared:</t>
  </si>
  <si>
    <t>This solution is traceable to NIST through an unbroken chain of comparisons to solutions traceable through their Certificate of Analyses to NIST ethanol standards.</t>
  </si>
  <si>
    <t>Technical Supervisor:</t>
  </si>
  <si>
    <t xml:space="preserve">Expires: </t>
  </si>
  <si>
    <t xml:space="preserve">at the 99.7% confidence level is </t>
  </si>
  <si>
    <t>Reference Solutions</t>
  </si>
  <si>
    <t>Lot</t>
  </si>
  <si>
    <t>Nominal</t>
  </si>
  <si>
    <t>NONE</t>
  </si>
  <si>
    <t>Lot #:</t>
  </si>
  <si>
    <t>Lot #</t>
  </si>
  <si>
    <t>Sample # 3</t>
  </si>
  <si>
    <t>Sample # 1</t>
  </si>
  <si>
    <t>Sample # 2</t>
  </si>
  <si>
    <t>g / 210 L</t>
  </si>
  <si>
    <t>The vapor concentration of solution Lot #</t>
  </si>
  <si>
    <t>Date:</t>
  </si>
  <si>
    <t>Reviewing Analyst:</t>
  </si>
  <si>
    <t>Vapor Conc.</t>
  </si>
  <si>
    <t>SDcomb</t>
  </si>
  <si>
    <t>Expiration Date</t>
  </si>
  <si>
    <t>080-0422A</t>
  </si>
  <si>
    <t>Reference Results</t>
  </si>
  <si>
    <t>080-1122A</t>
  </si>
  <si>
    <t>080-0623A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</si>
</sst>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%"/>
    <numFmt numFmtId="168" formatCode="[$-409]dddd\,\ mmmm\ dd\,\ yyyy"/>
    <numFmt numFmtId="169" formatCode="0.000000"/>
    <numFmt numFmtId="170" formatCode="0.0000000"/>
    <numFmt numFmtId="171" formatCode="0.0"/>
    <numFmt numFmtId="172" formatCode="[$-409]dddd\,\ mmmm\ d\,\ yyyy"/>
    <numFmt numFmtId="173" formatCode="[$-409]h:mm:ss\ AM/PM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6" applyNumberFormat="0" applyFill="0" applyAlignment="0" applyProtection="0"/>
    <xf numFmtId="0" fontId="39" fillId="26" borderId="0" applyNumberFormat="0" applyBorder="0" applyAlignment="0" applyProtection="0"/>
    <xf numFmtId="0" fontId="0" fillId="27" borderId="7" applyNumberFormat="0" applyFont="0" applyAlignment="0" applyProtection="0"/>
    <xf numFmtId="0" fontId="40" fillId="23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6" fontId="0" fillId="0" borderId="0" xfId="0" applyNumberFormat="1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6" fontId="0" fillId="0" borderId="19" xfId="0" applyNumberFormat="1" applyBorder="1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19" xfId="0" applyNumberFormat="1" applyBorder="1" applyAlignment="1" applyProtection="1">
      <alignment horizontal="right"/>
      <protection/>
    </xf>
    <xf numFmtId="166" fontId="3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3" xfId="0" applyNumberFormat="1" applyBorder="1" applyAlignment="1" applyProtection="1">
      <alignment horizontal="center" vertical="center"/>
      <protection locked="0"/>
    </xf>
    <xf numFmtId="164" fontId="0" fillId="0" borderId="24" xfId="0" applyNumberFormat="1" applyFont="1" applyBorder="1" applyAlignment="1" applyProtection="1">
      <alignment horizontal="center" vertical="center"/>
      <protection locked="0"/>
    </xf>
    <xf numFmtId="166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4" fontId="1" fillId="0" borderId="0" xfId="0" applyNumberFormat="1" applyFont="1" applyBorder="1" applyAlignment="1" applyProtection="1">
      <alignment horizontal="left"/>
      <protection locked="0"/>
    </xf>
    <xf numFmtId="165" fontId="0" fillId="0" borderId="20" xfId="0" applyNumberFormat="1" applyBorder="1" applyAlignment="1" applyProtection="1">
      <alignment horizontal="center" vertical="center"/>
      <protection/>
    </xf>
    <xf numFmtId="165" fontId="0" fillId="0" borderId="21" xfId="0" applyNumberFormat="1" applyBorder="1" applyAlignment="1">
      <alignment/>
    </xf>
    <xf numFmtId="165" fontId="0" fillId="0" borderId="33" xfId="0" applyNumberForma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0" fillId="0" borderId="35" xfId="0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9" fontId="4" fillId="28" borderId="32" xfId="0" applyNumberFormat="1" applyFont="1" applyFill="1" applyBorder="1" applyAlignment="1" applyProtection="1">
      <alignment horizontal="left" indent="1"/>
      <protection locked="0"/>
    </xf>
    <xf numFmtId="49" fontId="4" fillId="28" borderId="31" xfId="0" applyNumberFormat="1" applyFont="1" applyFill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1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166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6" fontId="0" fillId="0" borderId="20" xfId="0" applyNumberFormat="1" applyBorder="1" applyAlignment="1" applyProtection="1">
      <alignment horizontal="center" vertical="center"/>
      <protection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14" fontId="2" fillId="0" borderId="0" xfId="0" applyNumberFormat="1" applyFont="1" applyBorder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65" fontId="0" fillId="0" borderId="0" xfId="0" applyNumberFormat="1" applyAlignment="1">
      <alignment/>
    </xf>
    <xf numFmtId="0" fontId="1" fillId="0" borderId="36" xfId="0" applyFont="1" applyBorder="1" applyAlignment="1" applyProtection="1">
      <alignment horizontal="left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2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3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36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rgb="FFFFE1FF"/>
        </patternFill>
      </fill>
    </dxf>
    <dxf>
      <fill>
        <patternFill>
          <bgColor rgb="FFFFE1FF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1"/>
  <sheetViews>
    <sheetView showGridLines="0" tabSelected="1" view="pageLayout" zoomScaleNormal="90" zoomScaleSheetLayoutView="130" workbookViewId="0" topLeftCell="A1">
      <selection activeCell="D39" sqref="D39:E39"/>
    </sheetView>
  </sheetViews>
  <sheetFormatPr defaultColWidth="5.7109375" defaultRowHeight="12.75"/>
  <cols>
    <col min="1" max="1" width="10.00390625" style="26" customWidth="1"/>
    <col min="2" max="3" width="3.140625" style="26" customWidth="1"/>
    <col min="4" max="4" width="8.57421875" style="26" customWidth="1"/>
    <col min="5" max="5" width="14.421875" style="26" customWidth="1"/>
    <col min="6" max="6" width="10.57421875" style="26" customWidth="1"/>
    <col min="7" max="7" width="2.28125" style="26" customWidth="1"/>
    <col min="8" max="8" width="6.8515625" style="26" customWidth="1"/>
    <col min="9" max="9" width="8.57421875" style="26" customWidth="1"/>
    <col min="10" max="10" width="1.8515625" style="26" customWidth="1"/>
    <col min="11" max="11" width="5.28125" style="26" customWidth="1"/>
    <col min="12" max="12" width="8.57421875" style="26" customWidth="1"/>
    <col min="13" max="13" width="1.8515625" style="26" customWidth="1"/>
    <col min="14" max="14" width="6.7109375" style="26" customWidth="1"/>
    <col min="15" max="15" width="8.57421875" style="26" customWidth="1"/>
    <col min="16" max="16" width="4.57421875" style="26" customWidth="1"/>
    <col min="17" max="16384" width="5.7109375" style="26" customWidth="1"/>
  </cols>
  <sheetData>
    <row r="1" ht="12.75">
      <c r="A1" s="25"/>
    </row>
    <row r="2" spans="1:17" ht="18">
      <c r="A2" s="128" t="s">
        <v>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73"/>
    </row>
    <row r="3" spans="1:17" ht="18">
      <c r="A3" s="128" t="s">
        <v>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73"/>
    </row>
    <row r="4" spans="1:16" ht="18" customHeight="1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7"/>
      <c r="N4" s="7"/>
      <c r="O4" s="7"/>
      <c r="P4" s="4"/>
    </row>
    <row r="5" spans="1:16" ht="18">
      <c r="A5" s="117" t="s">
        <v>19</v>
      </c>
      <c r="B5" s="101"/>
      <c r="C5" s="94"/>
      <c r="D5" s="92"/>
      <c r="E5" s="92"/>
      <c r="F5" s="8"/>
      <c r="G5" s="8"/>
      <c r="H5" s="102"/>
      <c r="I5" s="103"/>
      <c r="J5" s="9"/>
      <c r="K5" s="9"/>
      <c r="L5" s="9"/>
      <c r="M5" s="4"/>
      <c r="O5" s="4"/>
      <c r="P5" s="4"/>
    </row>
    <row r="6" spans="1:16" ht="18">
      <c r="A6" s="118" t="s">
        <v>8</v>
      </c>
      <c r="B6" s="118"/>
      <c r="C6" s="118"/>
      <c r="D6" s="38"/>
      <c r="E6" s="4" t="s">
        <v>9</v>
      </c>
      <c r="F6" s="11" t="e">
        <f>IF(ABS(D6-F11)&gt;0.003,"ERROR","")</f>
        <v>#DIV/0!</v>
      </c>
      <c r="G6" s="11"/>
      <c r="H6" s="19"/>
      <c r="I6" s="10"/>
      <c r="L6" s="9"/>
      <c r="M6" s="4"/>
      <c r="N6" s="4"/>
      <c r="O6" s="4"/>
      <c r="P6" s="4"/>
    </row>
    <row r="7" spans="1:16" ht="15">
      <c r="A7" s="121" t="s">
        <v>10</v>
      </c>
      <c r="B7" s="121"/>
      <c r="C7" s="121"/>
      <c r="D7" s="119"/>
      <c r="E7" s="120"/>
      <c r="F7" s="12"/>
      <c r="G7" s="12"/>
      <c r="H7" s="20"/>
      <c r="I7" s="122"/>
      <c r="J7" s="123"/>
      <c r="K7" s="13"/>
      <c r="L7" s="14"/>
      <c r="M7" s="4"/>
      <c r="N7" s="4"/>
      <c r="O7" s="4"/>
      <c r="P7" s="4"/>
    </row>
    <row r="8" spans="1:16" ht="15">
      <c r="A8" s="4" t="s">
        <v>13</v>
      </c>
      <c r="B8" s="95"/>
      <c r="C8" s="95"/>
      <c r="D8" s="95"/>
      <c r="E8" s="24"/>
      <c r="F8" s="24"/>
      <c r="G8" s="24"/>
      <c r="H8" s="4"/>
      <c r="I8" s="4"/>
      <c r="J8" s="4"/>
      <c r="K8" s="4"/>
      <c r="L8" s="15"/>
      <c r="M8" s="4"/>
      <c r="N8" s="4"/>
      <c r="O8" s="4"/>
      <c r="P8" s="4"/>
    </row>
    <row r="9" spans="1:16" ht="18" customHeight="1">
      <c r="A9" s="121"/>
      <c r="B9" s="121"/>
      <c r="C9" s="121"/>
      <c r="D9" s="121"/>
      <c r="E9" s="121"/>
      <c r="F9" s="121"/>
      <c r="G9" s="121"/>
      <c r="H9" s="113"/>
      <c r="I9" s="113"/>
      <c r="J9" s="113"/>
      <c r="K9" s="113"/>
      <c r="L9" s="113"/>
      <c r="M9" s="113"/>
      <c r="N9" s="96"/>
      <c r="O9" s="97"/>
      <c r="P9" s="4"/>
    </row>
    <row r="10" spans="1:11" ht="17.25" customHeight="1">
      <c r="A10" s="100" t="s">
        <v>25</v>
      </c>
      <c r="B10" s="101"/>
      <c r="C10" s="101"/>
      <c r="D10" s="101"/>
      <c r="E10" s="101"/>
      <c r="F10" s="101"/>
      <c r="G10" s="102">
        <f>C5</f>
        <v>0</v>
      </c>
      <c r="H10" s="101"/>
      <c r="I10" s="101"/>
      <c r="J10" s="39"/>
      <c r="K10" s="27"/>
    </row>
    <row r="11" spans="1:16" ht="15.75">
      <c r="A11" s="100" t="s">
        <v>14</v>
      </c>
      <c r="B11" s="100"/>
      <c r="C11" s="100"/>
      <c r="D11" s="100"/>
      <c r="E11" s="100"/>
      <c r="F11" s="54" t="e">
        <f>ROUND(H31/(1+((D31-OSDLotMean)/OSDLotMean)),4)</f>
        <v>#DIV/0!</v>
      </c>
      <c r="G11" s="8" t="s">
        <v>0</v>
      </c>
      <c r="H11" s="110" t="e">
        <f>ROUND(I45*3,4)</f>
        <v>#VALUE!</v>
      </c>
      <c r="I11" s="110"/>
      <c r="J11" s="100" t="s">
        <v>24</v>
      </c>
      <c r="K11" s="111"/>
      <c r="L11" s="111"/>
      <c r="M11" s="45"/>
      <c r="N11" s="45"/>
      <c r="O11" s="4"/>
      <c r="P11" s="4"/>
    </row>
    <row r="12" spans="1:16" ht="15.75">
      <c r="A12" s="22"/>
      <c r="B12" s="22"/>
      <c r="C12" s="22"/>
      <c r="D12" s="22"/>
      <c r="E12" s="22"/>
      <c r="F12" s="16"/>
      <c r="G12" s="8"/>
      <c r="H12" s="23"/>
      <c r="I12" s="8"/>
      <c r="M12" s="4"/>
      <c r="N12" s="4"/>
      <c r="O12" s="4"/>
      <c r="P12" s="4"/>
    </row>
    <row r="13" spans="1:16" ht="48.75" customHeight="1">
      <c r="A13" s="106" t="s">
        <v>11</v>
      </c>
      <c r="B13" s="106"/>
      <c r="C13" s="106"/>
      <c r="D13" s="106"/>
      <c r="E13" s="106"/>
      <c r="F13" s="106"/>
      <c r="G13" s="106"/>
      <c r="H13" s="106"/>
      <c r="I13" s="106"/>
      <c r="J13" s="107"/>
      <c r="K13" s="107"/>
      <c r="L13" s="107"/>
      <c r="M13" s="107"/>
      <c r="N13" s="107"/>
      <c r="O13" s="107"/>
      <c r="P13" s="4"/>
    </row>
    <row r="14" spans="1:16" ht="15">
      <c r="A14" s="18"/>
      <c r="B14" s="18"/>
      <c r="C14" s="18"/>
      <c r="D14" s="18"/>
      <c r="E14" s="18"/>
      <c r="F14" s="18"/>
      <c r="G14" s="112"/>
      <c r="H14" s="113"/>
      <c r="I14" s="113"/>
      <c r="J14" s="17"/>
      <c r="K14" s="17"/>
      <c r="L14" s="3"/>
      <c r="M14" s="4"/>
      <c r="N14" s="4"/>
      <c r="O14" s="4"/>
      <c r="P14" s="4"/>
    </row>
    <row r="15" spans="1:15" ht="13.5" customHeight="1">
      <c r="A15" s="28" t="s">
        <v>2</v>
      </c>
      <c r="B15" s="104" t="s">
        <v>18</v>
      </c>
      <c r="C15" s="104"/>
      <c r="D15" s="105"/>
      <c r="F15" s="98" t="s">
        <v>20</v>
      </c>
      <c r="G15" s="99"/>
      <c r="H15" s="80" t="s">
        <v>22</v>
      </c>
      <c r="I15" s="81"/>
      <c r="J15" s="43"/>
      <c r="K15" s="80" t="s">
        <v>23</v>
      </c>
      <c r="L15" s="81"/>
      <c r="M15" s="44"/>
      <c r="N15" s="80" t="s">
        <v>21</v>
      </c>
      <c r="O15" s="81"/>
    </row>
    <row r="16" spans="1:15" ht="12.75">
      <c r="A16" s="29" t="s">
        <v>4</v>
      </c>
      <c r="B16" s="108">
        <v>1</v>
      </c>
      <c r="C16" s="109"/>
      <c r="D16" s="2"/>
      <c r="E16" s="31"/>
      <c r="F16" s="48">
        <f>C5</f>
        <v>0</v>
      </c>
      <c r="G16" s="49"/>
      <c r="H16" s="32">
        <v>1</v>
      </c>
      <c r="I16" s="42"/>
      <c r="K16" s="32">
        <v>1</v>
      </c>
      <c r="L16" s="42"/>
      <c r="N16" s="32">
        <v>1</v>
      </c>
      <c r="O16" s="42"/>
    </row>
    <row r="17" spans="1:15" ht="12.75">
      <c r="A17" s="33" t="s">
        <v>5</v>
      </c>
      <c r="B17" s="108">
        <v>2</v>
      </c>
      <c r="C17" s="109"/>
      <c r="D17" s="2"/>
      <c r="E17" s="31"/>
      <c r="F17" s="130" t="s">
        <v>32</v>
      </c>
      <c r="G17" s="131"/>
      <c r="H17" s="30">
        <v>2</v>
      </c>
      <c r="I17" s="42"/>
      <c r="K17" s="30">
        <v>2</v>
      </c>
      <c r="L17" s="42"/>
      <c r="N17" s="30">
        <v>2</v>
      </c>
      <c r="O17" s="42"/>
    </row>
    <row r="18" spans="1:16" ht="12.75" customHeight="1">
      <c r="A18" s="33"/>
      <c r="B18" s="108">
        <v>3</v>
      </c>
      <c r="C18" s="109"/>
      <c r="D18" s="2"/>
      <c r="E18" s="31"/>
      <c r="F18" s="132"/>
      <c r="G18" s="133"/>
      <c r="H18" s="30">
        <v>3</v>
      </c>
      <c r="I18" s="42"/>
      <c r="K18" s="30">
        <v>3</v>
      </c>
      <c r="L18" s="42"/>
      <c r="N18" s="30">
        <v>3</v>
      </c>
      <c r="O18" s="42"/>
      <c r="P18" s="21"/>
    </row>
    <row r="19" spans="1:15" ht="12.75">
      <c r="A19" s="33"/>
      <c r="B19" s="108">
        <v>4</v>
      </c>
      <c r="C19" s="109"/>
      <c r="D19" s="2"/>
      <c r="E19" s="31"/>
      <c r="F19" s="40"/>
      <c r="G19" s="41"/>
      <c r="H19" s="30">
        <v>4</v>
      </c>
      <c r="I19" s="42"/>
      <c r="K19" s="30">
        <v>4</v>
      </c>
      <c r="L19" s="42"/>
      <c r="N19" s="30">
        <v>4</v>
      </c>
      <c r="O19" s="42"/>
    </row>
    <row r="20" spans="1:15" ht="12.75">
      <c r="A20" s="33"/>
      <c r="B20" s="108">
        <v>5</v>
      </c>
      <c r="C20" s="109"/>
      <c r="D20" s="2"/>
      <c r="E20" s="31"/>
      <c r="F20" s="40"/>
      <c r="G20" s="41"/>
      <c r="H20" s="30">
        <v>5</v>
      </c>
      <c r="I20" s="42"/>
      <c r="K20" s="30">
        <v>5</v>
      </c>
      <c r="L20" s="42"/>
      <c r="N20" s="30">
        <v>5</v>
      </c>
      <c r="O20" s="42"/>
    </row>
    <row r="21" spans="1:15" ht="12.75">
      <c r="A21" s="33"/>
      <c r="B21" s="108">
        <v>6</v>
      </c>
      <c r="C21" s="109"/>
      <c r="D21" s="2"/>
      <c r="E21" s="31"/>
      <c r="F21" s="40"/>
      <c r="G21" s="41"/>
      <c r="H21" s="30">
        <v>6</v>
      </c>
      <c r="I21" s="42"/>
      <c r="K21" s="30">
        <v>6</v>
      </c>
      <c r="L21" s="42"/>
      <c r="N21" s="30">
        <v>6</v>
      </c>
      <c r="O21" s="42"/>
    </row>
    <row r="22" spans="1:15" ht="12.75">
      <c r="A22" s="33"/>
      <c r="B22" s="108">
        <v>7</v>
      </c>
      <c r="C22" s="109"/>
      <c r="D22" s="2"/>
      <c r="E22" s="31"/>
      <c r="F22" s="40"/>
      <c r="G22" s="41"/>
      <c r="H22" s="30">
        <v>7</v>
      </c>
      <c r="I22" s="42"/>
      <c r="K22" s="30">
        <v>7</v>
      </c>
      <c r="L22" s="42"/>
      <c r="N22" s="30">
        <v>7</v>
      </c>
      <c r="O22" s="42"/>
    </row>
    <row r="23" spans="1:15" ht="12.75">
      <c r="A23" s="33"/>
      <c r="B23" s="108">
        <v>8</v>
      </c>
      <c r="C23" s="109"/>
      <c r="D23" s="2"/>
      <c r="E23" s="31"/>
      <c r="F23" s="40"/>
      <c r="G23" s="41"/>
      <c r="H23" s="30">
        <v>8</v>
      </c>
      <c r="I23" s="42"/>
      <c r="K23" s="30">
        <v>8</v>
      </c>
      <c r="L23" s="42"/>
      <c r="N23" s="30">
        <v>8</v>
      </c>
      <c r="O23" s="42"/>
    </row>
    <row r="24" spans="1:15" ht="12.75">
      <c r="A24" s="33"/>
      <c r="B24" s="108">
        <v>9</v>
      </c>
      <c r="C24" s="109"/>
      <c r="D24" s="2"/>
      <c r="E24" s="31"/>
      <c r="F24" s="40"/>
      <c r="G24" s="41"/>
      <c r="H24" s="30">
        <v>9</v>
      </c>
      <c r="I24" s="42"/>
      <c r="K24" s="30">
        <v>9</v>
      </c>
      <c r="L24" s="42"/>
      <c r="N24" s="30">
        <v>9</v>
      </c>
      <c r="O24" s="42"/>
    </row>
    <row r="25" spans="1:15" ht="12.75">
      <c r="A25" s="33"/>
      <c r="B25" s="108">
        <v>10</v>
      </c>
      <c r="C25" s="109"/>
      <c r="D25" s="2"/>
      <c r="E25" s="31"/>
      <c r="F25" s="40"/>
      <c r="G25" s="41"/>
      <c r="H25" s="30">
        <v>10</v>
      </c>
      <c r="I25" s="42"/>
      <c r="K25" s="30">
        <v>10</v>
      </c>
      <c r="L25" s="42"/>
      <c r="N25" s="30">
        <v>10</v>
      </c>
      <c r="O25" s="42"/>
    </row>
    <row r="26" spans="1:15" ht="12.75">
      <c r="A26" s="33"/>
      <c r="B26" s="108">
        <v>11</v>
      </c>
      <c r="C26" s="109"/>
      <c r="D26" s="2"/>
      <c r="E26" s="31"/>
      <c r="F26" s="40"/>
      <c r="G26" s="41"/>
      <c r="H26" s="30">
        <v>11</v>
      </c>
      <c r="I26" s="42"/>
      <c r="K26" s="30">
        <v>11</v>
      </c>
      <c r="L26" s="42"/>
      <c r="N26" s="30">
        <v>11</v>
      </c>
      <c r="O26" s="42"/>
    </row>
    <row r="27" spans="1:15" ht="12.75">
      <c r="A27" s="33"/>
      <c r="B27" s="108">
        <v>12</v>
      </c>
      <c r="C27" s="109"/>
      <c r="D27" s="2"/>
      <c r="E27" s="31"/>
      <c r="F27" s="40"/>
      <c r="G27" s="41"/>
      <c r="H27" s="30">
        <v>12</v>
      </c>
      <c r="I27" s="42"/>
      <c r="K27" s="30">
        <v>12</v>
      </c>
      <c r="L27" s="42"/>
      <c r="N27" s="30">
        <v>12</v>
      </c>
      <c r="O27" s="42"/>
    </row>
    <row r="28" spans="1:15" ht="12.75">
      <c r="A28" s="33"/>
      <c r="B28" s="108">
        <v>13</v>
      </c>
      <c r="C28" s="109"/>
      <c r="D28" s="2"/>
      <c r="E28" s="31"/>
      <c r="F28" s="40"/>
      <c r="G28" s="41"/>
      <c r="H28" s="30">
        <v>13</v>
      </c>
      <c r="I28" s="42"/>
      <c r="K28" s="30">
        <v>13</v>
      </c>
      <c r="L28" s="42"/>
      <c r="N28" s="30">
        <v>13</v>
      </c>
      <c r="O28" s="42"/>
    </row>
    <row r="29" spans="1:15" ht="12.75">
      <c r="A29" s="33"/>
      <c r="B29" s="108">
        <v>14</v>
      </c>
      <c r="C29" s="109"/>
      <c r="D29" s="2"/>
      <c r="E29" s="31"/>
      <c r="F29" s="40"/>
      <c r="G29" s="41"/>
      <c r="H29" s="30">
        <v>14</v>
      </c>
      <c r="I29" s="42"/>
      <c r="K29" s="30">
        <v>14</v>
      </c>
      <c r="L29" s="42"/>
      <c r="N29" s="30">
        <v>14</v>
      </c>
      <c r="O29" s="42"/>
    </row>
    <row r="30" spans="1:15" ht="13.5" thickBot="1">
      <c r="A30" s="33"/>
      <c r="B30" s="108">
        <v>15</v>
      </c>
      <c r="C30" s="109"/>
      <c r="D30" s="2"/>
      <c r="E30" s="31"/>
      <c r="F30" s="40"/>
      <c r="G30" s="41"/>
      <c r="H30" s="40">
        <v>15</v>
      </c>
      <c r="I30" s="42"/>
      <c r="K30" s="40">
        <v>15</v>
      </c>
      <c r="L30" s="42"/>
      <c r="N30" s="40">
        <v>15</v>
      </c>
      <c r="O30" s="42"/>
    </row>
    <row r="31" spans="1:15" ht="13.5" thickBot="1">
      <c r="A31" s="82" t="s">
        <v>3</v>
      </c>
      <c r="B31" s="83"/>
      <c r="C31" s="127"/>
      <c r="D31" s="50" t="e">
        <f>ROUND(AVERAGE(D16:D30),4)</f>
        <v>#DIV/0!</v>
      </c>
      <c r="E31" s="34"/>
      <c r="F31" s="82" t="s">
        <v>3</v>
      </c>
      <c r="G31" s="83"/>
      <c r="H31" s="114" t="e">
        <f>ROUND(AVERAGE(I16:I30,L16:L30,O16:O30),4)</f>
        <v>#DIV/0!</v>
      </c>
      <c r="I31" s="115"/>
      <c r="J31" s="115"/>
      <c r="K31" s="115"/>
      <c r="L31" s="115"/>
      <c r="M31" s="115"/>
      <c r="N31" s="115"/>
      <c r="O31" s="116"/>
    </row>
    <row r="32" spans="1:15" ht="13.5" thickBot="1">
      <c r="A32" s="82" t="s">
        <v>1</v>
      </c>
      <c r="B32" s="83"/>
      <c r="C32" s="127"/>
      <c r="D32" s="53" t="e">
        <f>ROUND(STDEV(D16:D30),5)</f>
        <v>#DIV/0!</v>
      </c>
      <c r="E32" s="35"/>
      <c r="F32" s="82" t="s">
        <v>1</v>
      </c>
      <c r="G32" s="83"/>
      <c r="H32" s="87" t="e">
        <f>ROUND(STDEV(I16:I30,L16:L30,O16:O30),5)</f>
        <v>#DIV/0!</v>
      </c>
      <c r="I32" s="88"/>
      <c r="J32" s="88"/>
      <c r="K32" s="88"/>
      <c r="L32" s="88"/>
      <c r="M32" s="88"/>
      <c r="N32" s="88"/>
      <c r="O32" s="89"/>
    </row>
    <row r="33" spans="1:15" ht="13.5" customHeight="1">
      <c r="A33" s="36"/>
      <c r="B33" s="36"/>
      <c r="C33" s="37"/>
      <c r="D33" s="35"/>
      <c r="E33" s="35"/>
      <c r="F33" s="36"/>
      <c r="G33" s="36"/>
      <c r="H33" s="47"/>
      <c r="I33" s="46"/>
      <c r="J33" s="46"/>
      <c r="K33" s="46"/>
      <c r="L33" s="46"/>
      <c r="M33" s="46"/>
      <c r="N33" s="46"/>
      <c r="O33" s="46"/>
    </row>
    <row r="34" spans="1:16" ht="12.75">
      <c r="A34" s="92"/>
      <c r="B34" s="92"/>
      <c r="C34" s="92"/>
      <c r="D34" s="92"/>
      <c r="E34" s="92"/>
      <c r="F34" s="92"/>
      <c r="G34" s="3"/>
      <c r="H34" s="91"/>
      <c r="I34" s="91"/>
      <c r="J34" s="91"/>
      <c r="K34" s="91"/>
      <c r="L34" s="91"/>
      <c r="M34" s="91"/>
      <c r="N34" s="91"/>
      <c r="O34" s="91"/>
      <c r="P34" s="91"/>
    </row>
    <row r="35" spans="1:16" ht="12.75">
      <c r="A35" s="92"/>
      <c r="B35" s="92"/>
      <c r="C35" s="92"/>
      <c r="D35" s="92"/>
      <c r="E35" s="92"/>
      <c r="F35" s="92"/>
      <c r="G35" s="3"/>
      <c r="H35" s="91"/>
      <c r="I35" s="91"/>
      <c r="J35" s="91"/>
      <c r="K35" s="91"/>
      <c r="L35" s="91"/>
      <c r="M35" s="91"/>
      <c r="N35" s="91"/>
      <c r="O35" s="91"/>
      <c r="P35" s="91"/>
    </row>
    <row r="36" spans="1:16" ht="12.75">
      <c r="A36" s="92"/>
      <c r="B36" s="92"/>
      <c r="C36" s="92"/>
      <c r="D36" s="92"/>
      <c r="E36" s="92"/>
      <c r="F36" s="92"/>
      <c r="G36" s="3"/>
      <c r="H36" s="91"/>
      <c r="I36" s="91"/>
      <c r="J36" s="91"/>
      <c r="K36" s="91"/>
      <c r="L36" s="91"/>
      <c r="M36" s="91"/>
      <c r="N36" s="91"/>
      <c r="O36" s="91"/>
      <c r="P36" s="91"/>
    </row>
    <row r="37" spans="1:16" ht="12.75">
      <c r="A37" s="93"/>
      <c r="B37" s="93"/>
      <c r="C37" s="93"/>
      <c r="D37" s="93"/>
      <c r="E37" s="93"/>
      <c r="F37" s="93"/>
      <c r="G37" s="17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134" t="s">
        <v>12</v>
      </c>
      <c r="B38" s="134"/>
      <c r="C38" s="134"/>
      <c r="D38" s="125"/>
      <c r="E38" s="126"/>
      <c r="F38" s="126"/>
      <c r="G38" s="74"/>
      <c r="H38" s="84" t="s">
        <v>27</v>
      </c>
      <c r="I38" s="84"/>
      <c r="J38" s="84"/>
      <c r="K38" s="90"/>
      <c r="L38" s="91"/>
      <c r="M38" s="91"/>
      <c r="N38" s="92"/>
      <c r="O38" s="92"/>
      <c r="P38" s="92"/>
    </row>
    <row r="39" spans="1:14" ht="12.75">
      <c r="A39" s="84" t="s">
        <v>26</v>
      </c>
      <c r="B39" s="85"/>
      <c r="C39" s="85"/>
      <c r="D39" s="86"/>
      <c r="E39" s="86"/>
      <c r="H39" s="84" t="s">
        <v>26</v>
      </c>
      <c r="I39" s="85"/>
      <c r="J39" s="85"/>
      <c r="K39" s="86"/>
      <c r="L39" s="86"/>
      <c r="M39" s="92"/>
      <c r="N39" s="92"/>
    </row>
    <row r="40" ht="12.75"/>
    <row r="41" ht="12.75"/>
    <row r="42" spans="1:6" ht="12" hidden="1">
      <c r="A42" s="51" t="e">
        <f>(OSDLotSD/OSDLotMean)</f>
        <v>#DIV/0!</v>
      </c>
      <c r="B42" s="51"/>
      <c r="C42" s="51"/>
      <c r="D42" s="51" t="e">
        <f>(TSOSDLotSD/OSDLotMean)</f>
        <v>#DIV/0!</v>
      </c>
      <c r="E42" s="51" t="e">
        <f>(H32/F11)</f>
        <v>#DIV/0!</v>
      </c>
      <c r="F42" s="51"/>
    </row>
    <row r="43" spans="1:6" ht="12" hidden="1">
      <c r="A43" s="26" t="e">
        <f>(pow(A42,2))</f>
        <v>#VALUE!</v>
      </c>
      <c r="D43" s="51" t="e">
        <f>(pow(D42,2))</f>
        <v>#VALUE!</v>
      </c>
      <c r="E43" s="51" t="e">
        <f>(pow(E42,2))</f>
        <v>#VALUE!</v>
      </c>
      <c r="F43" s="51" t="e">
        <f>(SUM(A43:E43))</f>
        <v>#VALUE!</v>
      </c>
    </row>
    <row r="44" spans="7:8" ht="12" hidden="1">
      <c r="G44" s="124" t="e">
        <f>ROUND(SQRT(F43),5)</f>
        <v>#VALUE!</v>
      </c>
      <c r="H44" s="124"/>
    </row>
    <row r="45" ht="12" hidden="1">
      <c r="I45" s="52" t="e">
        <f>ROUND(G44*F11,5)</f>
        <v>#VALUE!</v>
      </c>
    </row>
    <row r="46" ht="12.75"/>
    <row r="47" spans="5:13" ht="12.75">
      <c r="E47" s="129"/>
      <c r="F47" s="129"/>
      <c r="G47" s="129"/>
      <c r="H47" s="129"/>
      <c r="I47" s="129"/>
      <c r="J47" s="129"/>
      <c r="K47" s="129"/>
      <c r="L47" s="129"/>
      <c r="M47" s="129"/>
    </row>
    <row r="48" spans="5:13" ht="12.75">
      <c r="E48" s="129"/>
      <c r="F48" s="129"/>
      <c r="G48" s="129"/>
      <c r="H48" s="129"/>
      <c r="I48" s="129"/>
      <c r="J48" s="129"/>
      <c r="K48" s="129"/>
      <c r="L48" s="129"/>
      <c r="M48" s="129"/>
    </row>
    <row r="49" spans="5:13" ht="12">
      <c r="E49" s="129"/>
      <c r="F49" s="129"/>
      <c r="G49" s="129"/>
      <c r="H49" s="129"/>
      <c r="I49" s="129"/>
      <c r="J49" s="129"/>
      <c r="K49" s="129"/>
      <c r="L49" s="129"/>
      <c r="M49" s="129"/>
    </row>
    <row r="50" spans="5:13" ht="12">
      <c r="E50" s="55"/>
      <c r="F50" s="55"/>
      <c r="G50" s="55"/>
      <c r="H50" s="55"/>
      <c r="I50" s="55"/>
      <c r="J50" s="55"/>
      <c r="K50" s="55"/>
      <c r="L50" s="55"/>
      <c r="M50" s="55"/>
    </row>
    <row r="51" spans="5:13" ht="12">
      <c r="E51" s="55"/>
      <c r="F51" s="55"/>
      <c r="G51" s="55"/>
      <c r="H51" s="55"/>
      <c r="I51" s="55"/>
      <c r="J51" s="55"/>
      <c r="K51" s="55"/>
      <c r="L51" s="55"/>
      <c r="M51" s="55"/>
    </row>
  </sheetData>
  <sheetProtection sheet="1" objects="1" scenarios="1" selectLockedCells="1"/>
  <mergeCells count="58">
    <mergeCell ref="A2:P2"/>
    <mergeCell ref="A3:P3"/>
    <mergeCell ref="E47:M49"/>
    <mergeCell ref="F17:G18"/>
    <mergeCell ref="A32:C32"/>
    <mergeCell ref="A38:C38"/>
    <mergeCell ref="B28:C28"/>
    <mergeCell ref="B18:C18"/>
    <mergeCell ref="B24:C24"/>
    <mergeCell ref="B30:C30"/>
    <mergeCell ref="G44:H44"/>
    <mergeCell ref="A39:C39"/>
    <mergeCell ref="D38:F38"/>
    <mergeCell ref="H38:J38"/>
    <mergeCell ref="B19:C19"/>
    <mergeCell ref="B25:C25"/>
    <mergeCell ref="B26:C26"/>
    <mergeCell ref="B22:C22"/>
    <mergeCell ref="A31:C31"/>
    <mergeCell ref="B23:C23"/>
    <mergeCell ref="B29:C29"/>
    <mergeCell ref="H31:O31"/>
    <mergeCell ref="B27:C27"/>
    <mergeCell ref="A5:B5"/>
    <mergeCell ref="A6:C6"/>
    <mergeCell ref="D7:E7"/>
    <mergeCell ref="A7:C7"/>
    <mergeCell ref="I7:J7"/>
    <mergeCell ref="B20:C20"/>
    <mergeCell ref="A9:M9"/>
    <mergeCell ref="B21:C21"/>
    <mergeCell ref="H11:I11"/>
    <mergeCell ref="G10:I10"/>
    <mergeCell ref="B16:C16"/>
    <mergeCell ref="J11:L11"/>
    <mergeCell ref="G14:I14"/>
    <mergeCell ref="B17:C17"/>
    <mergeCell ref="H15:I15"/>
    <mergeCell ref="C5:E5"/>
    <mergeCell ref="B8:D8"/>
    <mergeCell ref="N9:O9"/>
    <mergeCell ref="F15:G15"/>
    <mergeCell ref="A11:E11"/>
    <mergeCell ref="A10:F10"/>
    <mergeCell ref="H5:I5"/>
    <mergeCell ref="B15:D15"/>
    <mergeCell ref="A13:O13"/>
    <mergeCell ref="K15:L15"/>
    <mergeCell ref="N15:O15"/>
    <mergeCell ref="F31:G31"/>
    <mergeCell ref="H39:J39"/>
    <mergeCell ref="D39:E39"/>
    <mergeCell ref="F32:G32"/>
    <mergeCell ref="H32:O32"/>
    <mergeCell ref="K38:P38"/>
    <mergeCell ref="K39:N39"/>
    <mergeCell ref="H34:P37"/>
    <mergeCell ref="A34:F37"/>
  </mergeCells>
  <conditionalFormatting sqref="D38">
    <cfRule type="expression" priority="8" dxfId="2" stopIfTrue="1">
      <formula>ISBLANK(D38)</formula>
    </cfRule>
  </conditionalFormatting>
  <conditionalFormatting sqref="D16:D30 I16:I30 L16:L30 O16:O30">
    <cfRule type="expression" priority="9" dxfId="7" stopIfTrue="1">
      <formula>ISBLANK(D16)</formula>
    </cfRule>
  </conditionalFormatting>
  <conditionalFormatting sqref="B8">
    <cfRule type="expression" priority="7" dxfId="2" stopIfTrue="1">
      <formula>ISBLANK(B8)</formula>
    </cfRule>
  </conditionalFormatting>
  <conditionalFormatting sqref="D39">
    <cfRule type="expression" priority="6" dxfId="2" stopIfTrue="1">
      <formula>ISBLANK(D39)</formula>
    </cfRule>
  </conditionalFormatting>
  <conditionalFormatting sqref="C5">
    <cfRule type="expression" priority="5" dxfId="2" stopIfTrue="1">
      <formula>ISBLANK(C5)</formula>
    </cfRule>
  </conditionalFormatting>
  <conditionalFormatting sqref="K38">
    <cfRule type="expression" priority="4" dxfId="2" stopIfTrue="1">
      <formula>ISBLANK(K38)</formula>
    </cfRule>
  </conditionalFormatting>
  <conditionalFormatting sqref="K39">
    <cfRule type="expression" priority="3" dxfId="2" stopIfTrue="1">
      <formula>ISBLANK(K39)</formula>
    </cfRule>
  </conditionalFormatting>
  <conditionalFormatting sqref="D6">
    <cfRule type="expression" priority="2" dxfId="0" stopIfTrue="1">
      <formula>ISBLANK(D6)</formula>
    </cfRule>
  </conditionalFormatting>
  <conditionalFormatting sqref="D7">
    <cfRule type="expression" priority="1" dxfId="0" stopIfTrue="1">
      <formula>ISBLANK(D7)</formula>
    </cfRule>
  </conditionalFormatting>
  <dataValidations count="3">
    <dataValidation showInputMessage="1" showErrorMessage="1" sqref="C5"/>
    <dataValidation type="list" showInputMessage="1" showErrorMessage="1" sqref="C15:D15">
      <formula1>"""NONE"""</formula1>
    </dataValidation>
    <dataValidation type="list" showInputMessage="1" showErrorMessage="1" sqref="B15">
      <formula1>"NONE,080-0422A,080-1122A,080-0623A"</formula1>
    </dataValidation>
  </dataValidations>
  <printOptions horizontalCentered="1"/>
  <pageMargins left="0.5" right="0" top="1.914375" bottom="0.5" header="0.8" footer="0.3"/>
  <pageSetup horizontalDpi="600" verticalDpi="600" orientation="portrait" scale="93" r:id="rId4"/>
  <headerFooter>
    <oddHeader>&amp;L&amp;G&amp;C&amp;16TEXAS DEPARTMENT OF PUBLIC SAFETY&amp;10
&amp;16OFFICE OF THE SCIENTIFIC DIRECTOR&amp;10
&amp;"Arial,Bold"&amp;18Solution Traceability Worksheet&amp;"Arial,Regular"&amp;10
&amp;9OSD-TST-02 Rev. 02a (10/2023) p.1 Issued by Scientifc Director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3.140625" style="0" customWidth="1"/>
    <col min="2" max="2" width="10.140625" style="0" customWidth="1"/>
    <col min="3" max="4" width="15.140625" style="0" customWidth="1"/>
    <col min="5" max="5" width="16.28125" style="0" customWidth="1"/>
  </cols>
  <sheetData>
    <row r="1" spans="1:7" ht="12.75" thickBot="1">
      <c r="A1" s="56" t="s">
        <v>15</v>
      </c>
      <c r="B1" s="57"/>
      <c r="C1" s="57"/>
      <c r="D1" s="57"/>
      <c r="E1" s="58"/>
      <c r="F1" s="1"/>
      <c r="G1" s="1"/>
    </row>
    <row r="2" spans="1:7" ht="12.75" thickBot="1">
      <c r="A2" s="59" t="s">
        <v>16</v>
      </c>
      <c r="B2" s="60" t="s">
        <v>17</v>
      </c>
      <c r="C2" s="65" t="s">
        <v>28</v>
      </c>
      <c r="D2" s="65" t="s">
        <v>29</v>
      </c>
      <c r="E2" s="69" t="s">
        <v>30</v>
      </c>
      <c r="F2" s="1"/>
      <c r="G2" s="1"/>
    </row>
    <row r="3" spans="1:7" ht="12">
      <c r="A3" s="61" t="s">
        <v>18</v>
      </c>
      <c r="B3" s="62">
        <v>0.08</v>
      </c>
      <c r="C3" s="63">
        <v>0</v>
      </c>
      <c r="D3" s="67">
        <v>0</v>
      </c>
      <c r="E3" s="72"/>
      <c r="F3" s="1"/>
      <c r="G3" s="1"/>
    </row>
    <row r="4" spans="1:5" ht="12">
      <c r="A4" s="64" t="s">
        <v>31</v>
      </c>
      <c r="B4" s="70">
        <v>0.08</v>
      </c>
      <c r="C4" s="66">
        <v>0.0816</v>
      </c>
      <c r="D4" s="66">
        <v>0.00046</v>
      </c>
      <c r="E4" s="71">
        <v>45412</v>
      </c>
    </row>
    <row r="5" spans="1:5" ht="12">
      <c r="A5" s="64" t="s">
        <v>33</v>
      </c>
      <c r="B5" s="70">
        <v>0.08</v>
      </c>
      <c r="C5" s="66">
        <v>0.0817</v>
      </c>
      <c r="D5" s="66">
        <v>0.00042</v>
      </c>
      <c r="E5" s="71">
        <v>45626</v>
      </c>
    </row>
    <row r="6" spans="1:5" ht="12">
      <c r="A6" s="64" t="s">
        <v>34</v>
      </c>
      <c r="B6" s="75">
        <v>0.08</v>
      </c>
      <c r="C6" s="68">
        <v>0.0814</v>
      </c>
      <c r="D6" s="68">
        <v>0.00024</v>
      </c>
      <c r="E6" s="71">
        <v>45838</v>
      </c>
    </row>
    <row r="7" spans="1:5" ht="12">
      <c r="A7" s="76"/>
      <c r="B7" s="70"/>
      <c r="C7" s="68"/>
      <c r="D7" s="68"/>
      <c r="E7" s="71"/>
    </row>
    <row r="8" spans="1:5" ht="12">
      <c r="A8" s="76"/>
      <c r="B8" s="70"/>
      <c r="C8" s="68"/>
      <c r="D8" s="68"/>
      <c r="E8" s="71"/>
    </row>
    <row r="9" spans="1:5" ht="12">
      <c r="A9" s="76"/>
      <c r="B9" s="70"/>
      <c r="C9" s="68"/>
      <c r="D9" s="68"/>
      <c r="E9" s="71"/>
    </row>
    <row r="10" spans="1:5" ht="12">
      <c r="A10" s="76"/>
      <c r="B10" s="70"/>
      <c r="C10" s="68"/>
      <c r="D10" s="68"/>
      <c r="E10" s="71"/>
    </row>
    <row r="11" spans="1:5" ht="12">
      <c r="A11" s="76"/>
      <c r="B11" s="70"/>
      <c r="C11" s="68"/>
      <c r="D11" s="68"/>
      <c r="E11" s="71"/>
    </row>
    <row r="12" spans="1:5" ht="12">
      <c r="A12" s="76"/>
      <c r="B12" s="70"/>
      <c r="C12" s="68"/>
      <c r="D12" s="68"/>
      <c r="E12" s="71"/>
    </row>
    <row r="13" spans="1:5" ht="12">
      <c r="A13" s="76"/>
      <c r="B13" s="70"/>
      <c r="C13" s="68"/>
      <c r="D13" s="68"/>
      <c r="E13" s="71"/>
    </row>
    <row r="14" spans="1:5" ht="12">
      <c r="A14" s="76"/>
      <c r="B14" s="70"/>
      <c r="C14" s="68"/>
      <c r="D14" s="68"/>
      <c r="E14" s="71"/>
    </row>
    <row r="15" spans="1:5" ht="12">
      <c r="A15" s="76"/>
      <c r="B15" s="70"/>
      <c r="C15" s="68"/>
      <c r="D15" s="68"/>
      <c r="E15" s="71"/>
    </row>
    <row r="16" spans="1:5" ht="12">
      <c r="A16" s="76"/>
      <c r="B16" s="70"/>
      <c r="C16" s="68"/>
      <c r="D16" s="68"/>
      <c r="E16" s="71"/>
    </row>
    <row r="17" spans="1:5" ht="12">
      <c r="A17" s="76"/>
      <c r="B17" s="68"/>
      <c r="C17" s="68"/>
      <c r="D17" s="68"/>
      <c r="E17" s="71"/>
    </row>
    <row r="18" spans="1:5" ht="12">
      <c r="A18" s="76"/>
      <c r="B18" s="68"/>
      <c r="C18" s="68"/>
      <c r="D18" s="68"/>
      <c r="E18" s="71"/>
    </row>
    <row r="19" spans="1:5" ht="12">
      <c r="A19" s="76"/>
      <c r="B19" s="68"/>
      <c r="C19" s="68"/>
      <c r="D19" s="68"/>
      <c r="E19" s="71"/>
    </row>
    <row r="20" spans="1:5" ht="12">
      <c r="A20" s="76"/>
      <c r="B20" s="68"/>
      <c r="C20" s="68"/>
      <c r="D20" s="68"/>
      <c r="E20" s="71"/>
    </row>
    <row r="21" spans="1:5" ht="12">
      <c r="A21" s="76"/>
      <c r="B21" s="68"/>
      <c r="C21" s="68"/>
      <c r="D21" s="68"/>
      <c r="E21" s="71"/>
    </row>
    <row r="22" spans="1:5" ht="12">
      <c r="A22" s="76"/>
      <c r="B22" s="68"/>
      <c r="C22" s="68"/>
      <c r="D22" s="68"/>
      <c r="E22" s="71"/>
    </row>
    <row r="23" spans="1:5" ht="12.75" thickBot="1">
      <c r="A23" s="77"/>
      <c r="B23" s="78"/>
      <c r="C23" s="78"/>
      <c r="D23" s="78"/>
      <c r="E23" s="79"/>
    </row>
  </sheetData>
  <sheetProtection selectLockedCells="1" selectUnlockedCells="1"/>
  <dataValidations count="1">
    <dataValidation type="list" allowBlank="1" showInputMessage="1" showErrorMessage="1" sqref="B3">
      <formula1>"0.040,0.080,0.160,0.400"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Solution Traceability Worksheet</dc:title>
  <dc:subject/>
  <dc:creator>Mack Cowan</dc:creator>
  <cp:keywords/>
  <dc:description>Expired solution deleted (080-0821B); new solution added (080-0623A); Issued by changed to Scientific Director -JMH 7/17/2023</dc:description>
  <cp:lastModifiedBy>Bishop, Carly</cp:lastModifiedBy>
  <cp:lastPrinted>2022-07-09T19:35:03Z</cp:lastPrinted>
  <dcterms:created xsi:type="dcterms:W3CDTF">2007-07-30T11:43:08Z</dcterms:created>
  <dcterms:modified xsi:type="dcterms:W3CDTF">2023-10-02T01:36:32Z</dcterms:modified>
  <cp:category/>
  <cp:version>System.Byte[]</cp:version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AComments">
    <vt:lpwstr/>
  </property>
  <property fmtid="{D5CDD505-2E9C-101B-9397-08002B2CF9AE}" pid="3" name="Document Series">
    <vt:lpwstr>OSD</vt:lpwstr>
  </property>
  <property fmtid="{D5CDD505-2E9C-101B-9397-08002B2CF9AE}" pid="4" name="Discipline">
    <vt:lpwstr>Form</vt:lpwstr>
  </property>
  <property fmtid="{D5CDD505-2E9C-101B-9397-08002B2CF9AE}" pid="5" name="IssueDate">
    <vt:lpwstr>2023-10-02T00:00:00Z</vt:lpwstr>
  </property>
  <property fmtid="{D5CDD505-2E9C-101B-9397-08002B2CF9AE}" pid="6" name="_Version">
    <vt:lpwstr>02a</vt:lpwstr>
  </property>
  <property fmtid="{D5CDD505-2E9C-101B-9397-08002B2CF9AE}" pid="7" name="Lab">
    <vt:lpwstr>Breath Alcohol</vt:lpwstr>
  </property>
  <property fmtid="{D5CDD505-2E9C-101B-9397-08002B2CF9AE}" pid="8" name="_Status">
    <vt:lpwstr>Draft</vt:lpwstr>
  </property>
  <property fmtid="{D5CDD505-2E9C-101B-9397-08002B2CF9AE}" pid="9" name="ContentTypeId">
    <vt:lpwstr>0x01010089EAD2D1A9EBFD4ABB5B838DB9109FE5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CopySource">
    <vt:lpwstr>https://dpstexas.sharepoint.com/sites/CLD_QA/Word Docs for Revision/OSD-TST-02-cybersigned.xls</vt:lpwstr>
  </property>
  <property fmtid="{D5CDD505-2E9C-101B-9397-08002B2CF9AE}" pid="13" name="Order">
    <vt:lpwstr>611500.000000000</vt:lpwstr>
  </property>
  <property fmtid="{D5CDD505-2E9C-101B-9397-08002B2CF9AE}" pid="14" name="DRN">
    <vt:lpwstr/>
  </property>
  <property fmtid="{D5CDD505-2E9C-101B-9397-08002B2CF9AE}" pid="15" name="Priority">
    <vt:lpwstr>3 Minor Revision</vt:lpwstr>
  </property>
  <property fmtid="{D5CDD505-2E9C-101B-9397-08002B2CF9AE}" pid="16" name="QT Ready">
    <vt:lpwstr>0</vt:lpwstr>
  </property>
  <property fmtid="{D5CDD505-2E9C-101B-9397-08002B2CF9AE}" pid="17" name="Category">
    <vt:lpwstr/>
  </property>
  <property fmtid="{D5CDD505-2E9C-101B-9397-08002B2CF9AE}" pid="18" name="_Author">
    <vt:lpwstr/>
  </property>
  <property fmtid="{D5CDD505-2E9C-101B-9397-08002B2CF9AE}" pid="19" name="Document Category">
    <vt:lpwstr>Form</vt:lpwstr>
  </property>
  <property fmtid="{D5CDD505-2E9C-101B-9397-08002B2CF9AE}" pid="20" name="Form Name">
    <vt:lpwstr/>
  </property>
  <property fmtid="{D5CDD505-2E9C-101B-9397-08002B2CF9AE}" pid="21" name="Page Nums">
    <vt:lpwstr/>
  </property>
  <property fmtid="{D5CDD505-2E9C-101B-9397-08002B2CF9AE}" pid="22" name="Lab Group Listing">
    <vt:lpwstr/>
  </property>
  <property fmtid="{D5CDD505-2E9C-101B-9397-08002B2CF9AE}" pid="23" name="Doc Issued By">
    <vt:lpwstr>Scientific Director</vt:lpwstr>
  </property>
  <property fmtid="{D5CDD505-2E9C-101B-9397-08002B2CF9AE}" pid="24" name="Doc Status">
    <vt:lpwstr>Draft</vt:lpwstr>
  </property>
  <property fmtid="{D5CDD505-2E9C-101B-9397-08002B2CF9AE}" pid="25" name="Group">
    <vt:lpwstr>-</vt:lpwstr>
  </property>
  <property fmtid="{D5CDD505-2E9C-101B-9397-08002B2CF9AE}" pid="26" name="display_urn:schemas-microsoft-com:office:office#Editor">
    <vt:lpwstr>Howard, Jennifer</vt:lpwstr>
  </property>
  <property fmtid="{D5CDD505-2E9C-101B-9397-08002B2CF9AE}" pid="27" name="display_urn:schemas-microsoft-com:office:office#Author">
    <vt:lpwstr>Howard, Jennifer</vt:lpwstr>
  </property>
  <property fmtid="{D5CDD505-2E9C-101B-9397-08002B2CF9AE}" pid="28" name="_ExtendedDescription">
    <vt:lpwstr/>
  </property>
  <property fmtid="{D5CDD505-2E9C-101B-9397-08002B2CF9AE}" pid="29" name="Macro Expiration">
    <vt:lpwstr>2025-07-28T00:00:00Z</vt:lpwstr>
  </property>
  <property fmtid="{D5CDD505-2E9C-101B-9397-08002B2CF9AE}" pid="30" name="Macros">
    <vt:lpwstr>1</vt:lpwstr>
  </property>
  <property fmtid="{D5CDD505-2E9C-101B-9397-08002B2CF9AE}" pid="31" name="lcf76f155ced4ddcb4097134ff3c332f">
    <vt:lpwstr/>
  </property>
  <property fmtid="{D5CDD505-2E9C-101B-9397-08002B2CF9AE}" pid="32" name="TaxCatchAll">
    <vt:lpwstr/>
  </property>
  <property fmtid="{D5CDD505-2E9C-101B-9397-08002B2CF9AE}" pid="33" name="MediaServiceImageTags">
    <vt:lpwstr/>
  </property>
  <property fmtid="{D5CDD505-2E9C-101B-9397-08002B2CF9AE}" pid="34" name="ArchiveDate">
    <vt:lpwstr/>
  </property>
</Properties>
</file>